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мантея\Справочные документы\Для сайта\Обоснование\"/>
    </mc:Choice>
  </mc:AlternateContent>
  <bookViews>
    <workbookView xWindow="0" yWindow="0" windowWidth="28776" windowHeight="12360"/>
  </bookViews>
  <sheets>
    <sheet name="Расчет НМЦК" sheetId="1" r:id="rId1"/>
  </sheets>
  <definedNames>
    <definedName name="_xlnm.Print_Area" localSheetId="0">'Расчет НМЦК'!$A$1:$D$50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E17" i="1" l="1"/>
  <c r="C28" i="1"/>
  <c r="C40" i="1" l="1"/>
  <c r="E40" i="1" s="1"/>
  <c r="C47" i="1"/>
</calcChain>
</file>

<file path=xl/sharedStrings.xml><?xml version="1.0" encoding="utf-8"?>
<sst xmlns="http://schemas.openxmlformats.org/spreadsheetml/2006/main" count="28" uniqueCount="28">
  <si>
    <r>
      <t>Среднее квадратичное отклонение (</t>
    </r>
    <r>
      <rPr>
        <sz val="11"/>
        <color theme="1"/>
        <rFont val="Calibri"/>
        <family val="2"/>
        <charset val="204"/>
      </rPr>
      <t>σ</t>
    </r>
    <r>
      <rPr>
        <sz val="11"/>
        <color theme="1"/>
        <rFont val="Calibri"/>
        <family val="2"/>
      </rPr>
      <t>):</t>
    </r>
  </si>
  <si>
    <t>Коэффициент вариации (V):</t>
  </si>
  <si>
    <t>Стоимость услуг (руб.)</t>
  </si>
  <si>
    <t>НМЦК рын. (руб.):</t>
  </si>
  <si>
    <t>Предложения</t>
  </si>
  <si>
    <t>Метод сопоставимых рыночных цен</t>
  </si>
  <si>
    <t>Обоснование:</t>
  </si>
  <si>
    <t>Федеральный закон от 05.04.2013 № 44-ФЗ</t>
  </si>
  <si>
    <t xml:space="preserve">Метод определения НМЦК: </t>
  </si>
  <si>
    <t>Количество услуг (мес.):</t>
  </si>
  <si>
    <t>Приказ Министерства экономического развития РФ от 02.10.2013 №567</t>
  </si>
  <si>
    <t>Где n - количество значений, используемых в расчете (n=3)</t>
  </si>
  <si>
    <t>Среднее арифметическое</t>
  </si>
  <si>
    <t>2. Среднее арифметическое значений стоимости услуг вычисляется по формуле:</t>
  </si>
  <si>
    <t>Среднее квадратичное отклонение вычисляется по формуле:</t>
  </si>
  <si>
    <t>Коэффициент вариации вычисляется по формуле:</t>
  </si>
  <si>
    <t>4. НМЦК, рассчитанная методом сопоставимых рыночных цен:</t>
  </si>
  <si>
    <t>3. Определение однородности совокупности значений выявленных цен.</t>
  </si>
  <si>
    <t>Определение Начальной Максимальной Цены Контракта (Договора) (НМЦК)</t>
  </si>
  <si>
    <t>1. Для определения НМЦК были использованы следующие данные (по состоянию на):</t>
  </si>
  <si>
    <t xml:space="preserve">Государственное бюджетное образовательное учреждение города Москвы </t>
  </si>
  <si>
    <t>Приложение №1 к Обоснованию №      от "     "                         20    г.</t>
  </si>
  <si>
    <t>Форма предоставлена: ООО "Амантея", www.amanteya.ru, +7 (966) 013-36-68</t>
  </si>
  <si>
    <t>средняя общеобразовательная школа №</t>
  </si>
  <si>
    <t xml:space="preserve"> </t>
  </si>
  <si>
    <t>Ответственный за проведение закупок  ___________________   ___________________</t>
  </si>
  <si>
    <t xml:space="preserve">Совокупность значений, используемых в расчете при определении НМЦК, считается </t>
  </si>
  <si>
    <t>однородной, поскольку коэффициент вариации не превышает 33%.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</si>
</sst>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23</xdr:row>
      <xdr:rowOff>22860</xdr:rowOff>
    </xdr:from>
    <xdr:to>
      <xdr:col>2</xdr:col>
      <xdr:colOff>541019</xdr:colOff>
      <xdr:row>24</xdr:row>
      <xdr:rowOff>160968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720" y="4229100"/>
          <a:ext cx="1074419" cy="320988"/>
        </a:xfrm>
        <a:prstGeom prst="rect">
          <a:avLst/>
        </a:prstGeom>
      </xdr:spPr>
    </xdr:pic>
    <xdr:clientData/>
  </xdr:twoCellAnchor>
  <xdr:twoCellAnchor editAs="oneCell">
    <xdr:from>
      <xdr:col>1</xdr:col>
      <xdr:colOff>1882140</xdr:colOff>
      <xdr:row>31</xdr:row>
      <xdr:rowOff>22860</xdr:rowOff>
    </xdr:from>
    <xdr:to>
      <xdr:col>2</xdr:col>
      <xdr:colOff>693419</xdr:colOff>
      <xdr:row>33</xdr:row>
      <xdr:rowOff>163569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5692140"/>
          <a:ext cx="1325879" cy="506469"/>
        </a:xfrm>
        <a:prstGeom prst="rect">
          <a:avLst/>
        </a:prstGeom>
      </xdr:spPr>
    </xdr:pic>
    <xdr:clientData/>
  </xdr:twoCellAnchor>
  <xdr:twoCellAnchor editAs="oneCell">
    <xdr:from>
      <xdr:col>1</xdr:col>
      <xdr:colOff>2110740</xdr:colOff>
      <xdr:row>35</xdr:row>
      <xdr:rowOff>30480</xdr:rowOff>
    </xdr:from>
    <xdr:to>
      <xdr:col>2</xdr:col>
      <xdr:colOff>419099</xdr:colOff>
      <xdr:row>36</xdr:row>
      <xdr:rowOff>165881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260" y="6431280"/>
          <a:ext cx="822959" cy="364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B1" workbookViewId="0">
      <selection activeCell="C46" sqref="C46"/>
    </sheetView>
  </sheetViews>
  <sheetFormatPr defaultRowHeight="14.4" x14ac:dyDescent="0.3"/>
  <cols>
    <col min="1" max="1" width="10.6640625" customWidth="1"/>
    <col min="2" max="2" width="36.6640625" customWidth="1"/>
    <col min="3" max="3" width="28.5546875" customWidth="1"/>
    <col min="4" max="4" width="10.6640625" customWidth="1"/>
    <col min="5" max="5" width="38.88671875" customWidth="1"/>
  </cols>
  <sheetData>
    <row r="1" spans="1:4" x14ac:dyDescent="0.3">
      <c r="A1" s="15" t="s">
        <v>22</v>
      </c>
      <c r="B1" s="15"/>
      <c r="C1" s="15"/>
      <c r="D1" s="15"/>
    </row>
    <row r="3" spans="1:4" x14ac:dyDescent="0.3">
      <c r="A3" s="21" t="s">
        <v>21</v>
      </c>
      <c r="B3" s="21"/>
      <c r="C3" s="21"/>
      <c r="D3" s="21"/>
    </row>
    <row r="5" spans="1:4" x14ac:dyDescent="0.3">
      <c r="A5" s="16" t="s">
        <v>18</v>
      </c>
      <c r="B5" s="16"/>
      <c r="C5" s="16"/>
      <c r="D5" s="16"/>
    </row>
    <row r="6" spans="1:4" x14ac:dyDescent="0.3">
      <c r="A6" s="17" t="s">
        <v>20</v>
      </c>
      <c r="B6" s="17"/>
      <c r="C6" s="17"/>
      <c r="D6" s="17"/>
    </row>
    <row r="7" spans="1:4" x14ac:dyDescent="0.3">
      <c r="A7" s="17" t="s">
        <v>23</v>
      </c>
      <c r="B7" s="17"/>
      <c r="C7" s="17"/>
      <c r="D7" s="17"/>
    </row>
    <row r="8" spans="1:4" x14ac:dyDescent="0.3">
      <c r="A8" s="10"/>
      <c r="B8" s="10"/>
      <c r="C8" s="10"/>
      <c r="D8" s="10"/>
    </row>
    <row r="9" spans="1:4" x14ac:dyDescent="0.3">
      <c r="A9" s="19" t="s">
        <v>8</v>
      </c>
      <c r="B9" s="19"/>
      <c r="C9" s="19"/>
      <c r="D9" s="19"/>
    </row>
    <row r="10" spans="1:4" x14ac:dyDescent="0.3">
      <c r="A10" s="18" t="s">
        <v>5</v>
      </c>
      <c r="B10" s="18"/>
      <c r="C10" s="18"/>
      <c r="D10" s="18"/>
    </row>
    <row r="11" spans="1:4" x14ac:dyDescent="0.3">
      <c r="A11" s="19" t="s">
        <v>6</v>
      </c>
      <c r="B11" s="19"/>
      <c r="C11" s="19"/>
      <c r="D11" s="19"/>
    </row>
    <row r="12" spans="1:4" x14ac:dyDescent="0.3">
      <c r="A12" s="16" t="s">
        <v>7</v>
      </c>
      <c r="B12" s="16"/>
      <c r="C12" s="16"/>
      <c r="D12" s="16"/>
    </row>
    <row r="13" spans="1:4" x14ac:dyDescent="0.3">
      <c r="A13" s="16" t="s">
        <v>10</v>
      </c>
      <c r="B13" s="16"/>
      <c r="C13" s="16"/>
      <c r="D13" s="16"/>
    </row>
    <row r="15" spans="1:4" ht="14.4" customHeight="1" x14ac:dyDescent="0.3">
      <c r="A15" s="19" t="s">
        <v>19</v>
      </c>
      <c r="B15" s="19"/>
      <c r="C15" s="19"/>
      <c r="D15" s="19"/>
    </row>
    <row r="16" spans="1:4" x14ac:dyDescent="0.3">
      <c r="B16" s="1" t="s">
        <v>4</v>
      </c>
      <c r="C16" s="1" t="s">
        <v>2</v>
      </c>
    </row>
    <row r="17" spans="1:5" x14ac:dyDescent="0.3">
      <c r="B17" s="12"/>
      <c r="C17" s="11">
        <v>30000</v>
      </c>
      <c r="E17" s="14">
        <f>IF(COUNT(C17:C21)&lt;3, IF(COUNT(C17:C21)&gt;0, "Предложений от поставщиков меньше трех", 0), 0)</f>
        <v>0</v>
      </c>
    </row>
    <row r="18" spans="1:5" x14ac:dyDescent="0.3">
      <c r="B18" s="12"/>
      <c r="C18" s="11">
        <v>50000</v>
      </c>
    </row>
    <row r="19" spans="1:5" x14ac:dyDescent="0.3">
      <c r="B19" s="12"/>
      <c r="C19" s="11">
        <v>60000</v>
      </c>
    </row>
    <row r="20" spans="1:5" x14ac:dyDescent="0.3">
      <c r="B20" s="12"/>
      <c r="C20" s="11"/>
    </row>
    <row r="21" spans="1:5" x14ac:dyDescent="0.3">
      <c r="B21" s="12"/>
      <c r="C21" s="11"/>
    </row>
    <row r="23" spans="1:5" x14ac:dyDescent="0.3">
      <c r="A23" s="19" t="s">
        <v>13</v>
      </c>
      <c r="B23" s="19"/>
      <c r="C23" s="19"/>
      <c r="D23" s="19"/>
    </row>
    <row r="24" spans="1:5" x14ac:dyDescent="0.3">
      <c r="A24" s="4"/>
      <c r="B24" s="16"/>
      <c r="C24" s="16"/>
      <c r="D24" s="4"/>
    </row>
    <row r="25" spans="1:5" x14ac:dyDescent="0.3">
      <c r="A25" s="4"/>
      <c r="B25" s="16"/>
      <c r="C25" s="16"/>
      <c r="D25" s="4"/>
    </row>
    <row r="26" spans="1:5" x14ac:dyDescent="0.3">
      <c r="A26" s="19" t="s">
        <v>11</v>
      </c>
      <c r="B26" s="19"/>
      <c r="C26" s="19"/>
      <c r="D26" s="19"/>
    </row>
    <row r="27" spans="1:5" x14ac:dyDescent="0.3">
      <c r="A27" s="4"/>
      <c r="B27" s="4"/>
      <c r="C27" s="4"/>
      <c r="D27" s="4"/>
    </row>
    <row r="28" spans="1:5" x14ac:dyDescent="0.3">
      <c r="B28" s="5" t="s">
        <v>12</v>
      </c>
      <c r="C28" s="6">
        <f>IF(COUNT(C17:C21)&gt;0, ROUND(AVERAGE(C17:C21),2), 0)</f>
        <v>46666.67</v>
      </c>
    </row>
    <row r="30" spans="1:5" x14ac:dyDescent="0.3">
      <c r="A30" s="19" t="s">
        <v>17</v>
      </c>
      <c r="B30" s="19"/>
      <c r="C30" s="19"/>
      <c r="D30" s="19"/>
    </row>
    <row r="31" spans="1:5" x14ac:dyDescent="0.3">
      <c r="A31" s="19" t="s">
        <v>14</v>
      </c>
      <c r="B31" s="19"/>
      <c r="C31" s="19"/>
      <c r="D31" s="19"/>
    </row>
    <row r="32" spans="1:5" x14ac:dyDescent="0.3">
      <c r="A32" s="4"/>
      <c r="B32" s="16"/>
      <c r="C32" s="16"/>
      <c r="D32" s="4"/>
    </row>
    <row r="33" spans="1:5" x14ac:dyDescent="0.3">
      <c r="A33" s="4"/>
      <c r="B33" s="16"/>
      <c r="C33" s="16"/>
      <c r="D33" s="4"/>
    </row>
    <row r="34" spans="1:5" x14ac:dyDescent="0.3">
      <c r="B34" s="16"/>
      <c r="C34" s="16"/>
    </row>
    <row r="35" spans="1:5" x14ac:dyDescent="0.3">
      <c r="A35" s="19" t="s">
        <v>15</v>
      </c>
      <c r="B35" s="19"/>
      <c r="C35" s="19"/>
      <c r="D35" s="19"/>
    </row>
    <row r="36" spans="1:5" ht="18" customHeight="1" x14ac:dyDescent="0.3">
      <c r="B36" s="16"/>
      <c r="C36" s="16"/>
    </row>
    <row r="37" spans="1:5" ht="15.6" customHeight="1" x14ac:dyDescent="0.3">
      <c r="B37" s="16"/>
      <c r="C37" s="16"/>
    </row>
    <row r="39" spans="1:5" x14ac:dyDescent="0.3">
      <c r="B39" s="5" t="s">
        <v>0</v>
      </c>
      <c r="C39" s="6">
        <f>IF(COUNT(C17:C21)&lt;2, 0, ROUND(STDEV(C17:C21),2))</f>
        <v>15275.25</v>
      </c>
    </row>
    <row r="40" spans="1:5" x14ac:dyDescent="0.3">
      <c r="B40" s="5" t="s">
        <v>1</v>
      </c>
      <c r="C40" s="7">
        <f>IF(C28=0, 0, C39/C28)</f>
        <v>0.3273267623338027</v>
      </c>
      <c r="D40" t="s">
        <v>24</v>
      </c>
      <c r="E40" s="14">
        <f>IF(C40&gt;33%, "Коэффициент вариации больше 33%", 0)</f>
        <v>0</v>
      </c>
    </row>
    <row r="42" spans="1:5" x14ac:dyDescent="0.3">
      <c r="A42" s="20" t="s">
        <v>26</v>
      </c>
      <c r="B42" s="20"/>
      <c r="C42" s="20"/>
      <c r="D42" s="20"/>
    </row>
    <row r="43" spans="1:5" x14ac:dyDescent="0.3">
      <c r="A43" s="20" t="s">
        <v>27</v>
      </c>
      <c r="B43" s="20"/>
      <c r="C43" s="20"/>
      <c r="D43" s="20"/>
    </row>
    <row r="45" spans="1:5" x14ac:dyDescent="0.3">
      <c r="A45" s="19" t="s">
        <v>16</v>
      </c>
      <c r="B45" s="19"/>
      <c r="C45" s="19"/>
      <c r="D45" s="19"/>
    </row>
    <row r="46" spans="1:5" x14ac:dyDescent="0.3">
      <c r="B46" s="8" t="s">
        <v>9</v>
      </c>
      <c r="C46" s="13"/>
    </row>
    <row r="47" spans="1:5" x14ac:dyDescent="0.3">
      <c r="B47" s="9" t="s">
        <v>3</v>
      </c>
      <c r="C47" s="6">
        <f>C46*C28</f>
        <v>0</v>
      </c>
    </row>
    <row r="48" spans="1:5" x14ac:dyDescent="0.3">
      <c r="B48" s="3"/>
      <c r="C48" s="2"/>
    </row>
    <row r="49" spans="1:4" x14ac:dyDescent="0.3">
      <c r="A49" s="17" t="s">
        <v>25</v>
      </c>
      <c r="B49" s="17"/>
      <c r="C49" s="17"/>
      <c r="D49" s="17"/>
    </row>
    <row r="50" spans="1:4" x14ac:dyDescent="0.3">
      <c r="A50" s="18"/>
      <c r="B50" s="18"/>
      <c r="C50" s="18"/>
      <c r="D50" s="18"/>
    </row>
  </sheetData>
  <sheetProtection algorithmName="SHA-512" hashValue="HV8K/6ts+KqZACafzooTqB4KgWL1mfMIZ/aI/wnhX/PTm8dUaz3aU/Bbjnp9SMoyrtDwm2FqAb+2gQIP8aVMcg==" saltValue="b5e4tCwibx+q62cLocJWAA==" spinCount="100000" sheet="1" objects="1" scenarios="1" selectLockedCells="1"/>
  <mergeCells count="24">
    <mergeCell ref="A50:D50"/>
    <mergeCell ref="A5:D5"/>
    <mergeCell ref="A6:D6"/>
    <mergeCell ref="A7:D7"/>
    <mergeCell ref="A11:D11"/>
    <mergeCell ref="A12:D12"/>
    <mergeCell ref="A9:D9"/>
    <mergeCell ref="A10:D10"/>
    <mergeCell ref="A42:D42"/>
    <mergeCell ref="A30:D30"/>
    <mergeCell ref="A15:D15"/>
    <mergeCell ref="A23:D23"/>
    <mergeCell ref="A26:D26"/>
    <mergeCell ref="A31:D31"/>
    <mergeCell ref="A45:D45"/>
    <mergeCell ref="A43:D43"/>
    <mergeCell ref="A1:D1"/>
    <mergeCell ref="B24:C25"/>
    <mergeCell ref="B32:C34"/>
    <mergeCell ref="B36:C37"/>
    <mergeCell ref="A49:D49"/>
    <mergeCell ref="A13:D13"/>
    <mergeCell ref="A3:D3"/>
    <mergeCell ref="A35:D35"/>
  </mergeCells>
  <conditionalFormatting sqref="C40">
    <cfRule type="cellIs" dxfId="5" priority="4" operator="greaterThan">
      <formula>0.33</formula>
    </cfRule>
    <cfRule type="cellIs" dxfId="4" priority="5" operator="greaterThan">
      <formula>33</formula>
    </cfRule>
    <cfRule type="cellIs" dxfId="3" priority="6" operator="greaterThan">
      <formula>33</formula>
    </cfRule>
    <cfRule type="cellIs" dxfId="2" priority="2" operator="greaterThan">
      <formula>0.33</formula>
    </cfRule>
  </conditionalFormatting>
  <conditionalFormatting sqref="E40">
    <cfRule type="cellIs" dxfId="1" priority="3" operator="greaterThan">
      <formula>0</formula>
    </cfRule>
  </conditionalFormatting>
  <conditionalFormatting sqref="E1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НМЦК</vt:lpstr>
      <vt:lpstr>'Расчет НМЦК'!Область_печати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Холодков</dc:creator>
  <cp:lastModifiedBy>Павел</cp:lastModifiedBy>
  <cp:lastPrinted>2014-04-07T11:10:27Z</cp:lastPrinted>
  <dcterms:created xsi:type="dcterms:W3CDTF">2014-02-26T12:22:55Z</dcterms:created>
  <dcterms:modified xsi:type="dcterms:W3CDTF">2014-05-14T20:51:10Z</dcterms:modified>
</cp:coreProperties>
</file>